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20_общая структура\Бизнес-планирование\Факт\Сайт\1 квартал\"/>
    </mc:Choice>
  </mc:AlternateContent>
  <bookViews>
    <workbookView xWindow="0" yWindow="0" windowWidth="25200" windowHeight="1132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2" i="1" l="1"/>
  <c r="AA10" i="1"/>
  <c r="AA9" i="1"/>
  <c r="AA8" i="1"/>
  <c r="AA7" i="1"/>
  <c r="AA6" i="1"/>
  <c r="Z12" i="1"/>
  <c r="Z10" i="1"/>
  <c r="Z9" i="1"/>
  <c r="Z8" i="1"/>
  <c r="Z7" i="1"/>
  <c r="Z6" i="1"/>
  <c r="Z11" i="1" l="1"/>
  <c r="Z13" i="1" s="1"/>
  <c r="AA11" i="1"/>
  <c r="AA13" i="1" s="1"/>
  <c r="Y12" i="1"/>
  <c r="Y10" i="1"/>
  <c r="Y9" i="1"/>
  <c r="Y8" i="1"/>
  <c r="Y7" i="1"/>
  <c r="Y6" i="1"/>
  <c r="Y11" i="1" l="1"/>
  <c r="X12" i="1"/>
  <c r="X10" i="1"/>
  <c r="X9" i="1"/>
  <c r="X8" i="1"/>
  <c r="X7" i="1"/>
  <c r="X6" i="1"/>
  <c r="Y13" i="1" l="1"/>
  <c r="X11" i="1"/>
  <c r="X13" i="1" s="1"/>
  <c r="W12" i="1"/>
  <c r="W10" i="1"/>
  <c r="W9" i="1"/>
  <c r="W8" i="1"/>
  <c r="W7" i="1"/>
  <c r="W6" i="1"/>
  <c r="V12" i="1"/>
  <c r="V10" i="1"/>
  <c r="V9" i="1"/>
  <c r="V8" i="1"/>
  <c r="V7" i="1"/>
  <c r="V6" i="1"/>
  <c r="W11" i="1" l="1"/>
  <c r="W13" i="1" s="1"/>
  <c r="U12" i="1"/>
  <c r="U10" i="1"/>
  <c r="U9" i="1"/>
  <c r="U8" i="1"/>
  <c r="U7" i="1"/>
  <c r="U6" i="1"/>
  <c r="U11" i="1" l="1"/>
  <c r="U13" i="1" s="1"/>
  <c r="V11" i="1"/>
  <c r="V13" i="1" s="1"/>
  <c r="T12" i="1"/>
  <c r="T10" i="1"/>
  <c r="T9" i="1"/>
  <c r="T8" i="1"/>
  <c r="T7" i="1"/>
  <c r="T6" i="1"/>
  <c r="S12" i="1" l="1"/>
  <c r="S10" i="1"/>
  <c r="S9" i="1"/>
  <c r="S8" i="1"/>
  <c r="S7" i="1"/>
  <c r="S6" i="1"/>
  <c r="R12" i="1"/>
  <c r="R10" i="1"/>
  <c r="R9" i="1"/>
  <c r="R8" i="1"/>
  <c r="R7" i="1"/>
  <c r="R6" i="1"/>
  <c r="T11" i="1" l="1"/>
  <c r="T13" i="1" s="1"/>
  <c r="S11" i="1" l="1"/>
  <c r="S13" i="1" s="1"/>
  <c r="Q12" i="1"/>
  <c r="Q10" i="1"/>
  <c r="Q9" i="1"/>
  <c r="Q8" i="1"/>
  <c r="Q7" i="1"/>
  <c r="Q6" i="1"/>
  <c r="P12" i="1"/>
  <c r="P10" i="1"/>
  <c r="P9" i="1"/>
  <c r="P8" i="1"/>
  <c r="P7" i="1"/>
  <c r="P6" i="1"/>
  <c r="O12" i="1"/>
  <c r="N12" i="1"/>
  <c r="O10" i="1"/>
  <c r="N10" i="1"/>
  <c r="O9" i="1"/>
  <c r="N9" i="1"/>
  <c r="O8" i="1"/>
  <c r="N8" i="1"/>
  <c r="O7" i="1"/>
  <c r="N7" i="1"/>
  <c r="O6" i="1"/>
  <c r="N6" i="1"/>
  <c r="P11" i="1" l="1"/>
  <c r="P13" i="1" s="1"/>
  <c r="Q11" i="1"/>
  <c r="Q13" i="1" s="1"/>
  <c r="O11" i="1"/>
  <c r="O13" i="1" s="1"/>
  <c r="N11" i="1" l="1"/>
  <c r="N13" i="1" s="1"/>
  <c r="M12" i="1"/>
  <c r="M10" i="1"/>
  <c r="M9" i="1"/>
  <c r="M8" i="1"/>
  <c r="M7" i="1"/>
  <c r="M6" i="1"/>
  <c r="M11" i="1" l="1"/>
  <c r="M13" i="1" s="1"/>
  <c r="R11" i="1" l="1"/>
  <c r="L12" i="1"/>
  <c r="K12" i="1"/>
  <c r="L10" i="1"/>
  <c r="K10" i="1"/>
  <c r="L9" i="1"/>
  <c r="K9" i="1"/>
  <c r="L8" i="1"/>
  <c r="K8" i="1"/>
  <c r="L7" i="1"/>
  <c r="K7" i="1"/>
  <c r="L6" i="1"/>
  <c r="K6" i="1"/>
  <c r="R13" i="1" l="1"/>
  <c r="L11" i="1"/>
  <c r="L13" i="1" s="1"/>
  <c r="K11" i="1"/>
  <c r="K13" i="1" s="1"/>
</calcChain>
</file>

<file path=xl/sharedStrings.xml><?xml version="1.0" encoding="utf-8"?>
<sst xmlns="http://schemas.openxmlformats.org/spreadsheetml/2006/main" count="36" uniqueCount="36">
  <si>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</si>
  <si>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</si>
  <si>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</si>
  <si>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</si>
  <si>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</si>
  <si>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</si>
  <si>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</si>
  <si>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</si>
  <si>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</si>
  <si>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</si>
  <si>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</si>
  <si>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</si>
  <si>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</si>
  <si>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</si>
  <si>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</si>
  <si>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</si>
  <si>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</si>
  <si>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</si>
  <si>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3 квартал 2016 года факт</t>
  </si>
  <si>
    <t>4 квартал 2016 года факт</t>
  </si>
  <si>
    <t>Управленческие, коммерческие расходы</t>
  </si>
  <si>
    <t>1 квартал 2017 года факт</t>
  </si>
  <si>
    <t>2 квартал 2017 года факт</t>
  </si>
  <si>
    <t>3 квартал 2017 года факт</t>
  </si>
  <si>
    <t>4 квартал 2017 года факт</t>
  </si>
  <si>
    <t>1 квартал 2018 года факт</t>
  </si>
  <si>
    <t>2 квартал 2018 года факт</t>
  </si>
  <si>
    <t>3 квартал 2018 года факт</t>
  </si>
  <si>
    <t>4 квартал 2018 года факт</t>
  </si>
  <si>
    <t>1 квартал 2019 года факт</t>
  </si>
  <si>
    <t>2 квартал 2019 года факт</t>
  </si>
  <si>
    <t>3 квартал 2019 года факт</t>
  </si>
  <si>
    <t>4 квартал 2019 года факт</t>
  </si>
  <si>
    <t>Прогноз финансовых результатов на 2 квартал 2020 года</t>
  </si>
  <si>
    <t>2 квартал 2020 года прогноз</t>
  </si>
  <si>
    <t>1 квартал 2020 года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</si>
</sst>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3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%202020/&#1054;&#1090;&#1095;&#1105;&#1090;_1&#1082;&#1074;_&#1056;&#1086;&#1089;&#1089;&#1077;&#1090;&#1080;%20&#1070;&#1075;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7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077;&#1090;_4&#1082;&#1074;_&#1052;&#1056;&#1057;&#1050;%20&#1070;&#1075;&#1072;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2;&#1056;&#1057;&#1050;%20&#1070;&#1075;&#1072;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19/&#1054;&#1090;&#1095;&#1105;&#1090;_2&#1082;&#1074;_&#1052;&#1056;&#1057;&#1050;%20&#1070;&#1075;&#1072;_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19/&#1054;&#1090;&#1095;&#1105;&#1090;_3&#1082;&#1074;_&#1052;&#1056;&#1057;&#1050;%20&#1070;&#1075;&#1072;_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%202019/&#1054;&#1090;&#1095;&#1105;&#1090;_4&#1082;&#1074;_&#1052;&#1056;&#1057;&#1050;%20&#1070;&#1075;&#1072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8810409.1163623668</v>
          </cell>
          <cell r="V12">
            <v>7065827.555038142</v>
          </cell>
          <cell r="X12">
            <v>7745751.5335569791</v>
          </cell>
        </row>
        <row r="18">
          <cell r="V18">
            <v>-5887827.9783900008</v>
          </cell>
          <cell r="X18">
            <v>-6136500.3880000021</v>
          </cell>
        </row>
        <row r="24">
          <cell r="V24">
            <v>1177999.5766481422</v>
          </cell>
          <cell r="X24">
            <v>1609251.1455569782</v>
          </cell>
        </row>
        <row r="31">
          <cell r="V31">
            <v>-155893.48958655252</v>
          </cell>
          <cell r="X31">
            <v>-144794.57803</v>
          </cell>
        </row>
        <row r="33">
          <cell r="V33">
            <v>22718.846610000001</v>
          </cell>
          <cell r="X33">
            <v>27113.175329999998</v>
          </cell>
        </row>
        <row r="34">
          <cell r="V34">
            <v>-683424.89154999994</v>
          </cell>
          <cell r="X34">
            <v>-720707.31624000007</v>
          </cell>
        </row>
        <row r="35">
          <cell r="V35">
            <v>3172.1052500000001</v>
          </cell>
          <cell r="X35">
            <v>125.97979000000001</v>
          </cell>
        </row>
        <row r="36">
          <cell r="V36">
            <v>1503563.82752</v>
          </cell>
          <cell r="X36">
            <v>798513.15992999997</v>
          </cell>
        </row>
        <row r="38">
          <cell r="V38">
            <v>-2961093.19019</v>
          </cell>
          <cell r="X38">
            <v>-928308.97456999996</v>
          </cell>
        </row>
        <row r="45">
          <cell r="V45">
            <v>454880.50861000002</v>
          </cell>
          <cell r="X45">
            <v>3134.7867800000204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2">
          <cell r="J12">
            <v>8830567.1244873628</v>
          </cell>
          <cell r="U12">
            <v>9609006.5171035118</v>
          </cell>
        </row>
        <row r="18">
          <cell r="J18">
            <v>-7852358.0111400001</v>
          </cell>
          <cell r="U18">
            <v>-8407569.6769999992</v>
          </cell>
        </row>
        <row r="24">
          <cell r="J24">
            <v>978209.11334736471</v>
          </cell>
          <cell r="U24">
            <v>1201436.8401035101</v>
          </cell>
        </row>
        <row r="30">
          <cell r="J30">
            <v>-6617.6394300000002</v>
          </cell>
          <cell r="U30">
            <v>-5607.0005999999994</v>
          </cell>
        </row>
        <row r="31">
          <cell r="J31">
            <v>-193723.53400000001</v>
          </cell>
          <cell r="U31">
            <v>-178993.91999999995</v>
          </cell>
        </row>
        <row r="33">
          <cell r="J33">
            <v>68893.256809999992</v>
          </cell>
          <cell r="U33">
            <v>26735.780450000002</v>
          </cell>
        </row>
        <row r="34">
          <cell r="J34">
            <v>-523263.97518793243</v>
          </cell>
          <cell r="U34">
            <v>-392968.76277999999</v>
          </cell>
        </row>
        <row r="35">
          <cell r="J35">
            <v>26973.999999999996</v>
          </cell>
          <cell r="U35">
            <v>0</v>
          </cell>
        </row>
        <row r="36">
          <cell r="J36">
            <v>200576.97371999998</v>
          </cell>
          <cell r="U36">
            <v>1677919.4620300003</v>
          </cell>
        </row>
        <row r="38">
          <cell r="J38">
            <v>-350547.04258000001</v>
          </cell>
          <cell r="U38">
            <v>-1915441.6799300001</v>
          </cell>
        </row>
        <row r="45">
          <cell r="J45">
            <v>-43139.623028708826</v>
          </cell>
          <cell r="U45">
            <v>-151348.83282999997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>
        <row r="23">
          <cell r="K23">
            <v>121.83999999999999</v>
          </cell>
        </row>
      </sheetData>
      <sheetData sheetId="5"/>
      <sheetData sheetId="6">
        <row r="21">
          <cell r="L21">
            <v>414407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5">
          <cell r="O15">
            <v>26445786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3">
          <cell r="T13">
            <v>5.1200000000000002E-2</v>
          </cell>
        </row>
      </sheetData>
      <sheetData sheetId="21">
        <row r="13">
          <cell r="T13">
            <v>937613.42558873002</v>
          </cell>
        </row>
      </sheetData>
      <sheetData sheetId="22">
        <row r="12">
          <cell r="T12">
            <v>924.84320299999979</v>
          </cell>
        </row>
      </sheetData>
      <sheetData sheetId="23">
        <row r="18">
          <cell r="T18">
            <v>3730.25</v>
          </cell>
        </row>
      </sheetData>
      <sheetData sheetId="24">
        <row r="13">
          <cell r="T13">
            <v>872436.23651604995</v>
          </cell>
        </row>
      </sheetData>
      <sheetData sheetId="25">
        <row r="19">
          <cell r="T19">
            <v>23800909</v>
          </cell>
        </row>
      </sheetData>
      <sheetData sheetId="26">
        <row r="12">
          <cell r="F12">
            <v>28891510.596768901</v>
          </cell>
          <cell r="Z12">
            <v>8647358.4859991614</v>
          </cell>
        </row>
        <row r="18">
          <cell r="Z18">
            <v>-8015504.7609999999</v>
          </cell>
        </row>
        <row r="24">
          <cell r="Z24">
            <v>631853.7249991612</v>
          </cell>
        </row>
        <row r="31">
          <cell r="Z31">
            <v>-260082.40163344741</v>
          </cell>
        </row>
        <row r="33">
          <cell r="Z33">
            <v>19178.995629999998</v>
          </cell>
        </row>
        <row r="34">
          <cell r="Z34">
            <v>-706330.80130999989</v>
          </cell>
        </row>
        <row r="36">
          <cell r="Z36">
            <v>1857245.8537899998</v>
          </cell>
        </row>
        <row r="38">
          <cell r="Z38">
            <v>-2388150.9558700006</v>
          </cell>
        </row>
        <row r="45">
          <cell r="Z45">
            <v>-57979.929640000046</v>
          </cell>
        </row>
      </sheetData>
      <sheetData sheetId="27">
        <row r="11">
          <cell r="H11">
            <v>28339825.207000002</v>
          </cell>
        </row>
      </sheetData>
      <sheetData sheetId="28">
        <row r="27">
          <cell r="H27">
            <v>0</v>
          </cell>
        </row>
      </sheetData>
      <sheetData sheetId="29">
        <row r="15">
          <cell r="H15">
            <v>2794998.4003621591</v>
          </cell>
        </row>
      </sheetData>
      <sheetData sheetId="30">
        <row r="19">
          <cell r="BO19">
            <v>34740190.293119997</v>
          </cell>
        </row>
      </sheetData>
      <sheetData sheetId="31">
        <row r="14">
          <cell r="G14">
            <v>6</v>
          </cell>
        </row>
      </sheetData>
      <sheetData sheetId="32">
        <row r="11">
          <cell r="F11">
            <v>21932331.467999998</v>
          </cell>
        </row>
      </sheetData>
      <sheetData sheetId="33">
        <row r="10">
          <cell r="H10">
            <v>24825800.307999995</v>
          </cell>
        </row>
      </sheetData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2">
          <cell r="T12">
            <v>35144452.207303919</v>
          </cell>
          <cell r="U12">
            <v>8617942.0909993537</v>
          </cell>
          <cell r="V12">
            <v>7975243.9448598949</v>
          </cell>
          <cell r="X12">
            <v>8945026.8561663218</v>
          </cell>
          <cell r="Z12">
            <v>9606239.3152783513</v>
          </cell>
        </row>
        <row r="18">
          <cell r="U18">
            <v>-7604885.3159999996</v>
          </cell>
          <cell r="V18">
            <v>-6364139.4219999993</v>
          </cell>
          <cell r="X18">
            <v>-6358063.8810000019</v>
          </cell>
          <cell r="Z18">
            <v>-8302920.585</v>
          </cell>
        </row>
        <row r="24">
          <cell r="U24">
            <v>1013056.774999354</v>
          </cell>
          <cell r="V24">
            <v>1611104.5228598949</v>
          </cell>
          <cell r="X24">
            <v>2586962.9751663203</v>
          </cell>
          <cell r="Z24">
            <v>1303318.7302783513</v>
          </cell>
        </row>
        <row r="30">
          <cell r="U30">
            <v>-5977.5770000000002</v>
          </cell>
          <cell r="V30">
            <v>-7942.9642700000004</v>
          </cell>
          <cell r="X30">
            <v>-6093.756049999999</v>
          </cell>
          <cell r="Z30">
            <v>-6219.9375300000029</v>
          </cell>
        </row>
        <row r="31">
          <cell r="U31">
            <v>-179621.25700000001</v>
          </cell>
          <cell r="V31">
            <v>-164106.40299999999</v>
          </cell>
          <cell r="X31">
            <v>-149714.01281000004</v>
          </cell>
          <cell r="Z31">
            <v>-244688.19499999995</v>
          </cell>
        </row>
        <row r="33">
          <cell r="U33">
            <v>12178.70795</v>
          </cell>
          <cell r="V33">
            <v>15491.09073</v>
          </cell>
          <cell r="X33">
            <v>17359.114699999998</v>
          </cell>
          <cell r="Z33">
            <v>16317.088449999999</v>
          </cell>
        </row>
        <row r="34">
          <cell r="U34">
            <v>-699710.20066000009</v>
          </cell>
          <cell r="V34">
            <v>-713182.54903999995</v>
          </cell>
          <cell r="X34">
            <v>-594831.97123000002</v>
          </cell>
          <cell r="Z34">
            <v>-1062606.9008299999</v>
          </cell>
        </row>
        <row r="35">
          <cell r="U35">
            <v>0</v>
          </cell>
          <cell r="V35">
            <v>147.24442999999999</v>
          </cell>
          <cell r="X35">
            <v>0.26999000000000001</v>
          </cell>
          <cell r="Z35">
            <v>0</v>
          </cell>
        </row>
        <row r="36">
          <cell r="U36">
            <v>973036.01770000008</v>
          </cell>
          <cell r="V36">
            <v>1792675.1762500005</v>
          </cell>
          <cell r="X36">
            <v>844673.56679000007</v>
          </cell>
          <cell r="Z36">
            <v>253756.00138000003</v>
          </cell>
        </row>
        <row r="38">
          <cell r="U38">
            <v>-1190351.2625599999</v>
          </cell>
          <cell r="V38">
            <v>-2416098.4855799996</v>
          </cell>
          <cell r="X38">
            <v>-1192279.44423</v>
          </cell>
          <cell r="Z38">
            <v>-1171388.1231900002</v>
          </cell>
        </row>
        <row r="45">
          <cell r="U45">
            <v>100111.38574</v>
          </cell>
          <cell r="V45">
            <v>-114489.73878000001</v>
          </cell>
          <cell r="X45">
            <v>-23760.935090000043</v>
          </cell>
          <cell r="Z45">
            <v>-85686.577349999978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6">
          <cell r="R46">
            <v>441007.11179990671</v>
          </cell>
        </row>
      </sheetData>
      <sheetData sheetId="24"/>
      <sheetData sheetId="25">
        <row r="12">
          <cell r="L12">
            <v>8509884.4087154455</v>
          </cell>
          <cell r="U12">
            <v>9530942.3105597105</v>
          </cell>
          <cell r="V12">
            <v>8255312.8837948106</v>
          </cell>
        </row>
        <row r="18">
          <cell r="U18">
            <v>-7966971.745000001</v>
          </cell>
          <cell r="V18">
            <v>-6730555.3270000005</v>
          </cell>
        </row>
        <row r="24">
          <cell r="U24">
            <v>1563970.5655597094</v>
          </cell>
          <cell r="V24">
            <v>1524757.5567948103</v>
          </cell>
        </row>
        <row r="30">
          <cell r="U30">
            <v>-5403.9303500000005</v>
          </cell>
          <cell r="V30">
            <v>-5527.0831700000008</v>
          </cell>
        </row>
        <row r="31">
          <cell r="U31">
            <v>-158204.16500000001</v>
          </cell>
          <cell r="V31">
            <v>-161064.71300000005</v>
          </cell>
        </row>
        <row r="33">
          <cell r="U33">
            <v>7857.2556299999997</v>
          </cell>
          <cell r="V33">
            <v>9364.98488</v>
          </cell>
        </row>
        <row r="34">
          <cell r="U34">
            <v>-657548.14088000008</v>
          </cell>
          <cell r="V34">
            <v>-623870.59635999997</v>
          </cell>
        </row>
        <row r="35">
          <cell r="V35">
            <v>1013.66061</v>
          </cell>
        </row>
        <row r="36">
          <cell r="U36">
            <v>335676.26773999992</v>
          </cell>
          <cell r="V36">
            <v>1674867.9657200002</v>
          </cell>
        </row>
        <row r="38">
          <cell r="U38">
            <v>-516428.08888000005</v>
          </cell>
          <cell r="V38">
            <v>-1723626.4789499999</v>
          </cell>
        </row>
        <row r="45">
          <cell r="U45">
            <v>-128240.09293</v>
          </cell>
          <cell r="V45">
            <v>-173572.54401999997</v>
          </cell>
        </row>
      </sheetData>
      <sheetData sheetId="26">
        <row r="16">
          <cell r="G16">
            <v>6112893.2409999995</v>
          </cell>
        </row>
      </sheetData>
      <sheetData sheetId="27"/>
      <sheetData sheetId="28">
        <row r="68">
          <cell r="W68">
            <v>903370.44497000007</v>
          </cell>
        </row>
      </sheetData>
      <sheetData sheetId="29"/>
      <sheetData sheetId="30">
        <row r="14">
          <cell r="K14">
            <v>1452</v>
          </cell>
        </row>
      </sheetData>
      <sheetData sheetId="31">
        <row r="13">
          <cell r="I13">
            <v>6280514.068</v>
          </cell>
        </row>
      </sheetData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N12">
            <v>9459529.3665238433</v>
          </cell>
          <cell r="X12">
            <v>8977601.8621487711</v>
          </cell>
        </row>
        <row r="18">
          <cell r="X18">
            <v>-6949240.477</v>
          </cell>
        </row>
        <row r="24">
          <cell r="X24">
            <v>2028361.3851487711</v>
          </cell>
        </row>
        <row r="30">
          <cell r="X30">
            <v>-5549.5250799999994</v>
          </cell>
        </row>
        <row r="31">
          <cell r="X31">
            <v>-160878.39700000003</v>
          </cell>
        </row>
        <row r="33">
          <cell r="X33">
            <v>17192.172849999999</v>
          </cell>
        </row>
        <row r="34">
          <cell r="X34">
            <v>-614875.59004000004</v>
          </cell>
        </row>
        <row r="35">
          <cell r="X35">
            <v>0</v>
          </cell>
        </row>
        <row r="36">
          <cell r="X36">
            <v>259134.73358000006</v>
          </cell>
        </row>
        <row r="38">
          <cell r="X38">
            <v>-1188916.4428900001</v>
          </cell>
        </row>
        <row r="45">
          <cell r="X45">
            <v>-184637.06135000012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 refreshError="1"/>
      <sheetData sheetId="1">
        <row r="23">
          <cell r="CY23">
            <v>178641</v>
          </cell>
        </row>
      </sheetData>
      <sheetData sheetId="2" refreshError="1"/>
      <sheetData sheetId="3">
        <row r="29">
          <cell r="V29">
            <v>144</v>
          </cell>
        </row>
      </sheetData>
      <sheetData sheetId="4" refreshError="1"/>
      <sheetData sheetId="5" refreshError="1"/>
      <sheetData sheetId="6">
        <row r="29">
          <cell r="Y29">
            <v>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5">
          <cell r="Q15">
            <v>26346888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I7">
            <v>69039057177</v>
          </cell>
        </row>
      </sheetData>
      <sheetData sheetId="19">
        <row r="12">
          <cell r="T12">
            <v>1.6247482292681626E-2</v>
          </cell>
        </row>
      </sheetData>
      <sheetData sheetId="20">
        <row r="49">
          <cell r="T49">
            <v>0</v>
          </cell>
        </row>
      </sheetData>
      <sheetData sheetId="21">
        <row r="12">
          <cell r="T12">
            <v>977.7532920000001</v>
          </cell>
        </row>
      </sheetData>
      <sheetData sheetId="22">
        <row r="11">
          <cell r="T11">
            <v>1338845.1540000001</v>
          </cell>
        </row>
      </sheetData>
      <sheetData sheetId="23">
        <row r="13">
          <cell r="T13">
            <v>972507.0103155449</v>
          </cell>
        </row>
      </sheetData>
      <sheetData sheetId="24">
        <row r="11">
          <cell r="G11">
            <v>14182.4</v>
          </cell>
        </row>
      </sheetData>
      <sheetData sheetId="25" refreshError="1">
        <row r="12">
          <cell r="T12">
            <v>36394026.316206753</v>
          </cell>
          <cell r="Z12">
            <v>9630169.2597034592</v>
          </cell>
        </row>
        <row r="18">
          <cell r="Z18">
            <v>-9036604.1929999981</v>
          </cell>
        </row>
        <row r="24">
          <cell r="Z24">
            <v>593565.0667034603</v>
          </cell>
        </row>
        <row r="30">
          <cell r="Z30">
            <v>-5994.6381300000012</v>
          </cell>
        </row>
        <row r="31">
          <cell r="Z31">
            <v>-249541.36300000004</v>
          </cell>
        </row>
        <row r="33">
          <cell r="Z33">
            <v>13023.314340000001</v>
          </cell>
        </row>
        <row r="34">
          <cell r="Z34">
            <v>-611613.65541999997</v>
          </cell>
        </row>
        <row r="35">
          <cell r="Z35">
            <v>0</v>
          </cell>
        </row>
        <row r="36">
          <cell r="Z36">
            <v>1382651.8560200001</v>
          </cell>
        </row>
        <row r="38">
          <cell r="Z38">
            <v>-1233573.4108300002</v>
          </cell>
        </row>
        <row r="45">
          <cell r="Z45">
            <v>119339.99069000005</v>
          </cell>
        </row>
      </sheetData>
      <sheetData sheetId="26">
        <row r="174">
          <cell r="T174">
            <v>7035.2290000000012</v>
          </cell>
        </row>
      </sheetData>
      <sheetData sheetId="27">
        <row r="127">
          <cell r="T127">
            <v>0</v>
          </cell>
        </row>
      </sheetData>
      <sheetData sheetId="28">
        <row r="22">
          <cell r="T22">
            <v>36938.712</v>
          </cell>
        </row>
      </sheetData>
      <sheetData sheetId="29" refreshError="1"/>
      <sheetData sheetId="30">
        <row r="14">
          <cell r="T14">
            <v>1125</v>
          </cell>
        </row>
      </sheetData>
      <sheetData sheetId="31" refreshError="1"/>
      <sheetData sheetId="32" refreshError="1"/>
      <sheetData sheetId="33">
        <row r="43">
          <cell r="B43" t="str">
            <v>разовые расходы - подхват функции гарантирующего поставщика</v>
          </cell>
        </row>
      </sheetData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>
        <row r="45">
          <cell r="Q45">
            <v>13794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2">
          <cell r="Y22">
            <v>70982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1">
          <cell r="H21">
            <v>5941327.918493785</v>
          </cell>
        </row>
      </sheetData>
      <sheetData sheetId="23">
        <row r="176">
          <cell r="L176">
            <v>5838.5786319293165</v>
          </cell>
        </row>
      </sheetData>
      <sheetData sheetId="24">
        <row r="11">
          <cell r="L11">
            <v>7812.4900284779869</v>
          </cell>
        </row>
      </sheetData>
      <sheetData sheetId="25"/>
      <sheetData sheetId="26"/>
      <sheetData sheetId="27"/>
      <sheetData sheetId="28">
        <row r="12">
          <cell r="H12">
            <v>37652628.929403789</v>
          </cell>
          <cell r="U12">
            <v>9481704.3312893808</v>
          </cell>
          <cell r="V12">
            <v>8608284.4211538211</v>
          </cell>
        </row>
        <row r="18">
          <cell r="U18">
            <v>-8198890.5440000007</v>
          </cell>
          <cell r="V18">
            <v>-7456283.6699999981</v>
          </cell>
        </row>
        <row r="24">
          <cell r="U24">
            <v>1282813.7872893808</v>
          </cell>
          <cell r="V24">
            <v>1152000.7511538211</v>
          </cell>
        </row>
        <row r="30">
          <cell r="U30">
            <v>-5464.6373600000006</v>
          </cell>
          <cell r="V30">
            <v>-5486.72822</v>
          </cell>
        </row>
        <row r="31">
          <cell r="U31">
            <v>-165697.63680000001</v>
          </cell>
          <cell r="V31">
            <v>-193414.78600000002</v>
          </cell>
        </row>
        <row r="33">
          <cell r="U33">
            <v>10808.46811</v>
          </cell>
          <cell r="V33">
            <v>178455.50023000001</v>
          </cell>
        </row>
        <row r="34">
          <cell r="U34">
            <v>-625430.11495999992</v>
          </cell>
          <cell r="V34">
            <v>-629177.88744000008</v>
          </cell>
        </row>
        <row r="35">
          <cell r="U35">
            <v>0</v>
          </cell>
          <cell r="V35">
            <v>153.46429000000001</v>
          </cell>
        </row>
        <row r="36">
          <cell r="U36">
            <v>703313.51419000013</v>
          </cell>
          <cell r="V36">
            <v>408954.45781999995</v>
          </cell>
        </row>
        <row r="38">
          <cell r="U38">
            <v>-573449.26150999987</v>
          </cell>
          <cell r="V38">
            <v>-1223724.0656600001</v>
          </cell>
        </row>
        <row r="45">
          <cell r="U45">
            <v>390765.36034999997</v>
          </cell>
          <cell r="V45">
            <v>211783.14938999998</v>
          </cell>
        </row>
      </sheetData>
      <sheetData sheetId="29">
        <row r="223">
          <cell r="T223">
            <v>15655174.214000002</v>
          </cell>
        </row>
      </sheetData>
      <sheetData sheetId="30"/>
      <sheetData sheetId="31"/>
      <sheetData sheetId="32"/>
      <sheetData sheetId="33">
        <row r="14">
          <cell r="W14">
            <v>984</v>
          </cell>
        </row>
      </sheetData>
      <sheetData sheetId="34">
        <row r="19">
          <cell r="R19">
            <v>1073305.2169999999</v>
          </cell>
        </row>
      </sheetData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4">
          <cell r="Y54">
            <v>117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6.4620763659518993E-2</v>
          </cell>
        </row>
      </sheetData>
      <sheetData sheetId="23">
        <row r="176">
          <cell r="N176">
            <v>6386.2358010567259</v>
          </cell>
        </row>
      </sheetData>
      <sheetData sheetId="24">
        <row r="11">
          <cell r="N11">
            <v>9239.059350324329</v>
          </cell>
        </row>
      </sheetData>
      <sheetData sheetId="25"/>
      <sheetData sheetId="26"/>
      <sheetData sheetId="27"/>
      <sheetData sheetId="28">
        <row r="12">
          <cell r="N12">
            <v>10011443.098625384</v>
          </cell>
          <cell r="X12">
            <v>8844513.2626997288</v>
          </cell>
        </row>
        <row r="18">
          <cell r="X18">
            <v>-7259695.7079999996</v>
          </cell>
        </row>
        <row r="24">
          <cell r="X24">
            <v>1584817.5546997287</v>
          </cell>
        </row>
        <row r="30">
          <cell r="X30">
            <v>-5372.6678199999988</v>
          </cell>
        </row>
        <row r="31">
          <cell r="X31">
            <v>-164294.796</v>
          </cell>
        </row>
        <row r="33">
          <cell r="X33">
            <v>87855.644520000002</v>
          </cell>
        </row>
        <row r="34">
          <cell r="X34">
            <v>-612805.86574000004</v>
          </cell>
        </row>
        <row r="35">
          <cell r="X35">
            <v>1.5979999999999999</v>
          </cell>
        </row>
        <row r="36">
          <cell r="X36">
            <v>664767.75573000009</v>
          </cell>
        </row>
        <row r="38">
          <cell r="X38">
            <v>-1274899.3205499998</v>
          </cell>
        </row>
        <row r="45">
          <cell r="X45">
            <v>-688948.08960000006</v>
          </cell>
        </row>
      </sheetData>
      <sheetData sheetId="29">
        <row r="223">
          <cell r="T223">
            <v>22914869.922000002</v>
          </cell>
        </row>
      </sheetData>
      <sheetData sheetId="30"/>
      <sheetData sheetId="31">
        <row r="371">
          <cell r="T371">
            <v>0</v>
          </cell>
        </row>
      </sheetData>
      <sheetData sheetId="32"/>
      <sheetData sheetId="33">
        <row r="14">
          <cell r="T14">
            <v>914</v>
          </cell>
        </row>
      </sheetData>
      <sheetData sheetId="34"/>
      <sheetData sheetId="3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-0.34007417465917622</v>
          </cell>
        </row>
      </sheetData>
      <sheetData sheetId="23"/>
      <sheetData sheetId="24"/>
      <sheetData sheetId="25"/>
      <sheetData sheetId="26"/>
      <sheetData sheetId="27"/>
      <sheetData sheetId="28">
        <row r="12">
          <cell r="Z12">
            <v>10031930.302973669</v>
          </cell>
        </row>
        <row r="18">
          <cell r="Z18">
            <v>-8920014.1279999968</v>
          </cell>
        </row>
        <row r="24">
          <cell r="Z24">
            <v>1111916.1749736727</v>
          </cell>
        </row>
        <row r="30">
          <cell r="Z30">
            <v>-6787.01944</v>
          </cell>
        </row>
        <row r="31">
          <cell r="Z31">
            <v>-273784.19</v>
          </cell>
        </row>
        <row r="33">
          <cell r="Z33">
            <v>82524.157009999995</v>
          </cell>
        </row>
        <row r="34">
          <cell r="Z34">
            <v>-573926.62774999999</v>
          </cell>
        </row>
        <row r="35">
          <cell r="Z35">
            <v>83.329399999999993</v>
          </cell>
        </row>
        <row r="36">
          <cell r="Z36">
            <v>1936809.3535099998</v>
          </cell>
        </row>
        <row r="38">
          <cell r="Z38">
            <v>-6689197.3327799998</v>
          </cell>
        </row>
        <row r="45">
          <cell r="Z45">
            <v>705576.87773999991</v>
          </cell>
        </row>
      </sheetData>
      <sheetData sheetId="29">
        <row r="223">
          <cell r="T223">
            <v>31834884.050000008</v>
          </cell>
        </row>
      </sheetData>
      <sheetData sheetId="30"/>
      <sheetData sheetId="31"/>
      <sheetData sheetId="32"/>
      <sheetData sheetId="33">
        <row r="14">
          <cell r="T14">
            <v>24501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13"/>
  <sheetViews>
    <sheetView tabSelected="1" view="pageBreakPreview" zoomScale="60" zoomScaleNormal="10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AE13" sqref="AE13"/>
    </sheetView>
  </sheetViews>
  <sheetFormatPr defaultRowHeight="15.75" customHeight="1" x14ac:dyDescent="0.25"/>
  <cols>
    <col min="1" max="1" width="0" hidden="1" customWidth="1"/>
    <col min="2" max="2" width="44.140625" customWidth="1"/>
    <col min="3" max="17" width="16.7109375" hidden="1" customWidth="1"/>
    <col min="18" max="27" width="16.7109375" customWidth="1"/>
  </cols>
  <sheetData>
    <row r="2" spans="2:30" ht="15.75" customHeight="1" x14ac:dyDescent="0.3">
      <c r="B2" s="1" t="s">
        <v>33</v>
      </c>
      <c r="T2" s="7"/>
    </row>
    <row r="3" spans="2:30" ht="15.75" customHeight="1" x14ac:dyDescent="0.25">
      <c r="P3" s="6"/>
      <c r="Q3" s="6"/>
      <c r="R3" s="6"/>
      <c r="S3" s="6"/>
      <c r="T3" s="6"/>
      <c r="U3" s="8"/>
      <c r="V3" s="6"/>
      <c r="W3" s="6"/>
      <c r="X3" s="8"/>
      <c r="Y3" s="8"/>
      <c r="Z3" s="6"/>
      <c r="AA3" s="6"/>
    </row>
    <row r="4" spans="2:30" ht="15.75" customHeight="1" x14ac:dyDescent="0.25">
      <c r="AA4" t="s">
        <v>11</v>
      </c>
    </row>
    <row r="5" spans="2:30" ht="30.75" customHeight="1" x14ac:dyDescent="0.25">
      <c r="B5" s="2" t="s">
        <v>0</v>
      </c>
      <c r="C5" s="3" t="s">
        <v>8</v>
      </c>
      <c r="D5" s="3" t="s">
        <v>9</v>
      </c>
      <c r="E5" s="3" t="s">
        <v>10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25</v>
      </c>
      <c r="S5" s="3" t="s">
        <v>26</v>
      </c>
      <c r="T5" s="3" t="s">
        <v>27</v>
      </c>
      <c r="U5" s="3" t="s">
        <v>28</v>
      </c>
      <c r="V5" s="3" t="s">
        <v>29</v>
      </c>
      <c r="W5" s="3" t="s">
        <v>30</v>
      </c>
      <c r="X5" s="3" t="s">
        <v>31</v>
      </c>
      <c r="Y5" s="3" t="s">
        <v>32</v>
      </c>
      <c r="Z5" s="3" t="s">
        <v>35</v>
      </c>
      <c r="AA5" s="3" t="s">
        <v>34</v>
      </c>
    </row>
    <row r="6" spans="2:30" ht="30.75" customHeight="1" x14ac:dyDescent="0.25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'[1]8.ОФР'!$X$12</f>
        <v>7745751.5335569791</v>
      </c>
      <c r="M6" s="5">
        <f>'[2]8.ОФР'!$Z$12</f>
        <v>8647358.4859991614</v>
      </c>
      <c r="N6" s="5">
        <f>'[3]8.ОФР'!$U$12</f>
        <v>8617942.0909993537</v>
      </c>
      <c r="O6" s="5">
        <f>'[3]8.ОФР'!$V$12</f>
        <v>7975243.9448598949</v>
      </c>
      <c r="P6" s="5">
        <f>'[3]8.ОФР'!$X$12</f>
        <v>8945026.8561663218</v>
      </c>
      <c r="Q6" s="5">
        <f>'[3]8.ОФР'!$Z$12</f>
        <v>9606239.3152783513</v>
      </c>
      <c r="R6" s="5">
        <f>'[4]8.ОФР'!$U$12</f>
        <v>9530942.3105597105</v>
      </c>
      <c r="S6" s="5">
        <f>'[4]8.ОФР'!$V$12</f>
        <v>8255312.8837948106</v>
      </c>
      <c r="T6" s="5">
        <f>'[5]8.ОФР'!$X$12</f>
        <v>8977601.8621487711</v>
      </c>
      <c r="U6" s="5">
        <f>'[6]8.ОФР'!$Z$12</f>
        <v>9630169.2597034592</v>
      </c>
      <c r="V6" s="5">
        <f>'[7]8.ОФР'!$U$12</f>
        <v>9481704.3312893808</v>
      </c>
      <c r="W6" s="5">
        <f>'[7]8.ОФР'!$V$12</f>
        <v>8608284.4211538211</v>
      </c>
      <c r="X6" s="5">
        <f>'[8]8.ОФР'!$X$12</f>
        <v>8844513.2626997288</v>
      </c>
      <c r="Y6" s="5">
        <f>'[9]8.ОФР'!$Z$12</f>
        <v>10031930.302973669</v>
      </c>
      <c r="Z6" s="5">
        <f>'[10]8.ОФР'!$U$12</f>
        <v>9609006.5171035118</v>
      </c>
      <c r="AA6" s="5">
        <f>'[10]8.ОФР'!$J$12</f>
        <v>8830567.1244873628</v>
      </c>
    </row>
    <row r="7" spans="2:30" ht="30.75" customHeight="1" x14ac:dyDescent="0.25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'[1]8.ОФР'!$X$18*-1</f>
        <v>6136500.3880000021</v>
      </c>
      <c r="M7" s="5">
        <f>'[2]8.ОФР'!$Z$18*-1</f>
        <v>8015504.7609999999</v>
      </c>
      <c r="N7" s="5">
        <f>'[3]8.ОФР'!$U$18*-1</f>
        <v>7604885.3159999996</v>
      </c>
      <c r="O7" s="5">
        <f>'[3]8.ОФР'!$V$18*-1</f>
        <v>6364139.4219999993</v>
      </c>
      <c r="P7" s="5">
        <f>'[3]8.ОФР'!$X$18*-1</f>
        <v>6358063.8810000019</v>
      </c>
      <c r="Q7" s="5">
        <f>'[3]8.ОФР'!$Z$18*-1</f>
        <v>8302920.585</v>
      </c>
      <c r="R7" s="5">
        <f>'[4]8.ОФР'!$U$18*-1</f>
        <v>7966971.745000001</v>
      </c>
      <c r="S7" s="5">
        <f>'[4]8.ОФР'!$V$18*-1</f>
        <v>6730555.3270000005</v>
      </c>
      <c r="T7" s="5">
        <f>'[5]8.ОФР'!$X$18*-1</f>
        <v>6949240.477</v>
      </c>
      <c r="U7" s="5">
        <f>'[6]8.ОФР'!$Z$18*-1</f>
        <v>9036604.1929999981</v>
      </c>
      <c r="V7" s="5">
        <f>'[7]8.ОФР'!$U$18*-1</f>
        <v>8198890.5440000007</v>
      </c>
      <c r="W7" s="5">
        <f>'[7]8.ОФР'!$V$18*-1</f>
        <v>7456283.6699999981</v>
      </c>
      <c r="X7" s="5">
        <f>'[8]8.ОФР'!$X$18*-1</f>
        <v>7259695.7079999996</v>
      </c>
      <c r="Y7" s="5">
        <f>'[9]8.ОФР'!$Z$18*-1</f>
        <v>8920014.1279999968</v>
      </c>
      <c r="Z7" s="5">
        <f>'[10]8.ОФР'!$U$18*-1</f>
        <v>8407569.6769999992</v>
      </c>
      <c r="AA7" s="5">
        <f>'[10]8.ОФР'!$J$18*-1</f>
        <v>7852358.0111400001</v>
      </c>
    </row>
    <row r="8" spans="2:30" ht="30.75" customHeight="1" x14ac:dyDescent="0.25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'[1]8.ОФР'!$X$24</f>
        <v>1609251.1455569782</v>
      </c>
      <c r="M8" s="5">
        <f>'[2]8.ОФР'!$Z$24</f>
        <v>631853.7249991612</v>
      </c>
      <c r="N8" s="5">
        <f>'[3]8.ОФР'!$U$24</f>
        <v>1013056.774999354</v>
      </c>
      <c r="O8" s="5">
        <f>'[3]8.ОФР'!$V$24</f>
        <v>1611104.5228598949</v>
      </c>
      <c r="P8" s="5">
        <f>'[3]8.ОФР'!$X$24</f>
        <v>2586962.9751663203</v>
      </c>
      <c r="Q8" s="5">
        <f>'[3]8.ОФР'!$Z$24</f>
        <v>1303318.7302783513</v>
      </c>
      <c r="R8" s="5">
        <f>'[4]8.ОФР'!$U$24</f>
        <v>1563970.5655597094</v>
      </c>
      <c r="S8" s="5">
        <f>'[4]8.ОФР'!$V$24</f>
        <v>1524757.5567948103</v>
      </c>
      <c r="T8" s="5">
        <f>'[5]8.ОФР'!$X$24</f>
        <v>2028361.3851487711</v>
      </c>
      <c r="U8" s="5">
        <f>'[6]8.ОФР'!$Z$24</f>
        <v>593565.0667034603</v>
      </c>
      <c r="V8" s="5">
        <f>'[7]8.ОФР'!$U$24</f>
        <v>1282813.7872893808</v>
      </c>
      <c r="W8" s="5">
        <f>'[7]8.ОФР'!$V$24</f>
        <v>1152000.7511538211</v>
      </c>
      <c r="X8" s="5">
        <f>'[8]8.ОФР'!$X$24</f>
        <v>1584817.5546997287</v>
      </c>
      <c r="Y8" s="5">
        <f>'[9]8.ОФР'!$Z$24</f>
        <v>1111916.1749736727</v>
      </c>
      <c r="Z8" s="5">
        <f>'[10]8.ОФР'!$U$24</f>
        <v>1201436.8401035101</v>
      </c>
      <c r="AA8" s="5">
        <f>'[10]8.ОФР'!$J$24</f>
        <v>978209.11334736471</v>
      </c>
    </row>
    <row r="9" spans="2:30" ht="30.75" customHeight="1" x14ac:dyDescent="0.25">
      <c r="B9" s="4" t="s">
        <v>20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'[1]8.ОФР'!$X$31*-1</f>
        <v>144794.57803</v>
      </c>
      <c r="M9" s="5">
        <f>'[2]8.ОФР'!$Z$31*-1</f>
        <v>260082.40163344741</v>
      </c>
      <c r="N9" s="5">
        <f>'[3]8.ОФР'!$U$31*-1+'[3]8.ОФР'!$U$30*-1</f>
        <v>185598.834</v>
      </c>
      <c r="O9" s="5">
        <f>'[3]8.ОФР'!$V$31*-1+'[3]8.ОФР'!$V$30*-1</f>
        <v>172049.36726999999</v>
      </c>
      <c r="P9" s="5">
        <f>'[3]8.ОФР'!$X$31*-1+'[3]8.ОФР'!$X$30*-1</f>
        <v>155807.76886000004</v>
      </c>
      <c r="Q9" s="5">
        <f>'[3]8.ОФР'!$Z$31*-1+'[3]8.ОФР'!$Z$30*-1</f>
        <v>250908.13252999994</v>
      </c>
      <c r="R9" s="5">
        <f>'[4]8.ОФР'!$U$30*-1+'[4]8.ОФР'!$U$31*-1</f>
        <v>163608.09535000002</v>
      </c>
      <c r="S9" s="5">
        <f>'[4]8.ОФР'!$V$30*-1+'[4]8.ОФР'!$V$31*-1</f>
        <v>166591.79617000005</v>
      </c>
      <c r="T9" s="5">
        <f>'[5]8.ОФР'!$X$30*-1+'[5]8.ОФР'!$X$31*-1</f>
        <v>166427.92208000002</v>
      </c>
      <c r="U9" s="5">
        <f>'[6]8.ОФР'!$Z$30*-1+'[6]8.ОФР'!$Z$31*-1</f>
        <v>255536.00113000005</v>
      </c>
      <c r="V9" s="5">
        <f>'[7]8.ОФР'!$U$30*-1+'[7]8.ОФР'!$U$31*-1</f>
        <v>171162.27416</v>
      </c>
      <c r="W9" s="5">
        <f>'[7]8.ОФР'!$V$30*-1+'[7]8.ОФР'!$V$31*-1</f>
        <v>198901.51422000001</v>
      </c>
      <c r="X9" s="5">
        <f>'[8]8.ОФР'!$X$30*-1+'[8]8.ОФР'!$X$31*-1</f>
        <v>169667.46382</v>
      </c>
      <c r="Y9" s="5">
        <f>'[9]8.ОФР'!$Z$30*-1+'[9]8.ОФР'!$Z$31*-1</f>
        <v>280571.20944000001</v>
      </c>
      <c r="Z9" s="5">
        <f>'[10]8.ОФР'!$U$30*-1+'[10]8.ОФР'!$U$31*-1</f>
        <v>184600.92059999995</v>
      </c>
      <c r="AA9" s="5">
        <f>'[10]8.ОФР'!$J$30*-1+'[10]8.ОФР'!$J$31*-1</f>
        <v>200341.17343000002</v>
      </c>
    </row>
    <row r="10" spans="2:30" ht="30.75" customHeight="1" x14ac:dyDescent="0.25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'[1]8.ОФР'!$X$33+'[1]8.ОФР'!$X$34+'[1]8.ОФР'!$X$35+'[1]8.ОФР'!$X$36+'[1]8.ОФР'!$X$38</f>
        <v>-823263.97576000006</v>
      </c>
      <c r="M10" s="5">
        <f>'[2]8.ОФР'!$Z$33+'[2]8.ОФР'!$Z$34+'[2]8.ОФР'!$Z$36+'[2]8.ОФР'!$Z$38</f>
        <v>-1218056.9077600008</v>
      </c>
      <c r="N10" s="5">
        <f>'[3]8.ОФР'!$U$33+'[3]8.ОФР'!$U$34+'[3]8.ОФР'!$U$35+'[3]8.ОФР'!$U$36+'[3]8.ОФР'!$U$38</f>
        <v>-904846.73757</v>
      </c>
      <c r="O10" s="5">
        <f>'[3]8.ОФР'!$V$33+'[3]8.ОФР'!$V$34+'[3]8.ОФР'!$V$35+'[3]8.ОФР'!$V$36+'[3]8.ОФР'!$V$38</f>
        <v>-1320967.5232099991</v>
      </c>
      <c r="P10" s="5">
        <f>'[3]8.ОФР'!$X$33+'[3]8.ОФР'!$X$34+'[3]8.ОФР'!$X$35+'[3]8.ОФР'!$X$36+'[3]8.ОФР'!$X$38</f>
        <v>-925078.46398</v>
      </c>
      <c r="Q10" s="5">
        <f>'[3]8.ОФР'!$Z$33+'[3]8.ОФР'!$Z$34+'[3]8.ОФР'!$Z$35+'[3]8.ОФР'!$Z$36+'[3]8.ОФР'!$Z$38</f>
        <v>-1963921.9341899999</v>
      </c>
      <c r="R10" s="5">
        <f>'[4]8.ОФР'!$U$33+'[4]8.ОФР'!$U$34+'[4]8.ОФР'!$U$36+'[4]8.ОФР'!$U$38</f>
        <v>-830442.70639000018</v>
      </c>
      <c r="S10" s="5">
        <f>'[4]8.ОФР'!$V$33+'[4]8.ОФР'!$V$34+'[4]8.ОФР'!$V$36+'[4]8.ОФР'!$V$38+'[4]8.ОФР'!$V$35</f>
        <v>-662250.46409999963</v>
      </c>
      <c r="T10" s="5">
        <f>'[5]8.ОФР'!$X$33+'[5]8.ОФР'!$X$34+'[5]8.ОФР'!$X$36+'[5]8.ОФР'!$X$38+'[5]8.ОФР'!$X$35</f>
        <v>-1527465.1265</v>
      </c>
      <c r="U10" s="5">
        <f>'[6]8.ОФР'!$Z$33+'[6]8.ОФР'!$Z$34+'[6]8.ОФР'!$Z$36+'[6]8.ОФР'!$Z$38+'[6]8.ОФР'!$Z$35</f>
        <v>-449511.89589000004</v>
      </c>
      <c r="V10" s="5">
        <f>'[7]8.ОФР'!$U$33+'[7]8.ОФР'!$U$34+'[7]8.ОФР'!$U$35+'[7]8.ОФР'!$U$36+'[7]8.ОФР'!$U$38</f>
        <v>-484757.39416999964</v>
      </c>
      <c r="W10" s="5">
        <f>'[7]8.ОФР'!$V$33+'[7]8.ОФР'!$V$34+'[7]8.ОФР'!$V$35+'[7]8.ОФР'!$V$36+'[7]8.ОФР'!$V$38</f>
        <v>-1265338.5307600002</v>
      </c>
      <c r="X10" s="5">
        <f>'[8]8.ОФР'!$X$33+'[8]8.ОФР'!$X$34+'[8]8.ОФР'!$X$35+'[8]8.ОФР'!$X$36+'[8]8.ОФР'!$X$38</f>
        <v>-1135080.1880399999</v>
      </c>
      <c r="Y10" s="5">
        <f>'[9]8.ОФР'!$Z$33+'[9]8.ОФР'!$Z$34+'[9]8.ОФР'!$Z$35+'[9]8.ОФР'!$Z$36+'[9]8.ОФР'!$Z$38</f>
        <v>-5243707.1206100006</v>
      </c>
      <c r="Z10" s="5">
        <f>'[10]8.ОФР'!$U$33+'[10]8.ОФР'!$U$34+'[10]8.ОФР'!$U$35+'[10]8.ОФР'!$U$36+'[10]8.ОФР'!$U$38</f>
        <v>-603755.20022999984</v>
      </c>
      <c r="AA10" s="5">
        <f>'[10]8.ОФР'!$J$33+'[10]8.ОФР'!$J$34+'[10]8.ОФР'!$J$35+'[10]8.ОФР'!$J$36+'[10]8.ОФР'!$J$38</f>
        <v>-577366.78723793244</v>
      </c>
    </row>
    <row r="11" spans="2:30" ht="30.75" customHeight="1" x14ac:dyDescent="0.25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>K8-K9+K10</f>
        <v>-1092957.2152984105</v>
      </c>
      <c r="L11" s="5">
        <f>L8-L9+L10</f>
        <v>641192.59176697815</v>
      </c>
      <c r="M11" s="5">
        <f>M8-M9+M10</f>
        <v>-846285.58439428697</v>
      </c>
      <c r="N11" s="5">
        <f t="shared" ref="N11:O11" si="0">N8-N9+N10</f>
        <v>-77388.796570645995</v>
      </c>
      <c r="O11" s="5">
        <f t="shared" si="0"/>
        <v>118087.63237989577</v>
      </c>
      <c r="P11" s="5">
        <f t="shared" ref="P11:Q11" si="1">P8-P9+P10</f>
        <v>1506076.7423263201</v>
      </c>
      <c r="Q11" s="5">
        <f t="shared" si="1"/>
        <v>-911511.33644164866</v>
      </c>
      <c r="R11" s="5">
        <f t="shared" ref="R11:V11" si="2">R8-R9+R10</f>
        <v>569919.76381970919</v>
      </c>
      <c r="S11" s="5">
        <f t="shared" si="2"/>
        <v>695915.29652481072</v>
      </c>
      <c r="T11" s="5">
        <f t="shared" si="2"/>
        <v>334468.33656877116</v>
      </c>
      <c r="U11" s="5">
        <f t="shared" si="2"/>
        <v>-111482.8303165398</v>
      </c>
      <c r="V11" s="5">
        <f t="shared" si="2"/>
        <v>626894.11895938113</v>
      </c>
      <c r="W11" s="5">
        <f t="shared" ref="W11:X11" si="3">W8-W9+W10</f>
        <v>-312239.29382617911</v>
      </c>
      <c r="X11" s="5">
        <f t="shared" si="3"/>
        <v>280069.90283972886</v>
      </c>
      <c r="Y11" s="5">
        <f t="shared" ref="Y11:AA11" si="4">Y8-Y9+Y10</f>
        <v>-4412362.1550763277</v>
      </c>
      <c r="Z11" s="5">
        <f t="shared" ref="Z11" si="5">Z8-Z9+Z10</f>
        <v>413080.71927351027</v>
      </c>
      <c r="AA11" s="5">
        <f t="shared" si="4"/>
        <v>200501.15267943218</v>
      </c>
    </row>
    <row r="12" spans="2:30" ht="30.75" customHeight="1" x14ac:dyDescent="0.25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'[1]8.ОФР'!$X$45*-1</f>
        <v>-3134.7867800000204</v>
      </c>
      <c r="M12" s="5">
        <f>'[2]8.ОФР'!$Z$45*-1</f>
        <v>57979.929640000046</v>
      </c>
      <c r="N12" s="5">
        <f>'[3]8.ОФР'!$U$45*-1</f>
        <v>-100111.38574</v>
      </c>
      <c r="O12" s="5">
        <f>'[3]8.ОФР'!$V$45*-1</f>
        <v>114489.73878000001</v>
      </c>
      <c r="P12" s="5">
        <f>'[3]8.ОФР'!$X$45*-1</f>
        <v>23760.935090000043</v>
      </c>
      <c r="Q12" s="5">
        <f>'[3]8.ОФР'!$Z$45*-1</f>
        <v>85686.577349999978</v>
      </c>
      <c r="R12" s="5">
        <f>'[4]8.ОФР'!$U$45*-1</f>
        <v>128240.09293</v>
      </c>
      <c r="S12" s="5">
        <f>'[4]8.ОФР'!$V$45*-1</f>
        <v>173572.54401999997</v>
      </c>
      <c r="T12" s="5">
        <f>'[5]8.ОФР'!$X$45*-1</f>
        <v>184637.06135000012</v>
      </c>
      <c r="U12" s="5">
        <f>'[6]8.ОФР'!$Z$45*-1</f>
        <v>-119339.99069000005</v>
      </c>
      <c r="V12" s="5">
        <f>'[7]8.ОФР'!$U$45*-1</f>
        <v>-390765.36034999997</v>
      </c>
      <c r="W12" s="5">
        <f>'[7]8.ОФР'!$V$45*-1</f>
        <v>-211783.14938999998</v>
      </c>
      <c r="X12" s="5">
        <f>'[8]8.ОФР'!$X$45*-1</f>
        <v>688948.08960000006</v>
      </c>
      <c r="Y12" s="5">
        <f>'[9]8.ОФР'!$Z$45*-1</f>
        <v>-705576.87773999991</v>
      </c>
      <c r="Z12" s="5">
        <f>'[10]8.ОФР'!$U$45*-1</f>
        <v>151348.83282999997</v>
      </c>
      <c r="AA12" s="5">
        <f>'[10]8.ОФР'!$J$45*-1</f>
        <v>43139.623028708826</v>
      </c>
    </row>
    <row r="13" spans="2:30" ht="30.75" customHeight="1" x14ac:dyDescent="0.25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-904265.51403428707</v>
      </c>
      <c r="N13" s="5">
        <f t="shared" ref="N13:O13" si="6">(N11-N12)</f>
        <v>22722.589169354003</v>
      </c>
      <c r="O13" s="5">
        <f t="shared" si="6"/>
        <v>3597.8935998957604</v>
      </c>
      <c r="P13" s="5">
        <f t="shared" ref="P13:Q13" si="7">(P11-P12)</f>
        <v>1482315.8072363201</v>
      </c>
      <c r="Q13" s="5">
        <f t="shared" si="7"/>
        <v>-997197.91379164858</v>
      </c>
      <c r="R13" s="5">
        <f t="shared" ref="R13:V13" si="8">(R11-R12)</f>
        <v>441679.6708897092</v>
      </c>
      <c r="S13" s="5">
        <f t="shared" si="8"/>
        <v>522342.75250481075</v>
      </c>
      <c r="T13" s="5">
        <f t="shared" si="8"/>
        <v>149831.27521877104</v>
      </c>
      <c r="U13" s="5">
        <f t="shared" si="8"/>
        <v>7857.160373460254</v>
      </c>
      <c r="V13" s="5">
        <f t="shared" si="8"/>
        <v>1017659.4793093811</v>
      </c>
      <c r="W13" s="5">
        <f t="shared" ref="W13:X13" si="9">(W11-W12)</f>
        <v>-100456.14443617914</v>
      </c>
      <c r="X13" s="5">
        <f t="shared" si="9"/>
        <v>-408878.1867602712</v>
      </c>
      <c r="Y13" s="5">
        <f t="shared" ref="Y13:AA13" si="10">(Y11-Y12)</f>
        <v>-3706785.2773363278</v>
      </c>
      <c r="Z13" s="5">
        <f t="shared" ref="Z13" si="11">(Z11-Z12)</f>
        <v>261731.8864435103</v>
      </c>
      <c r="AA13" s="5">
        <f t="shared" si="10"/>
        <v>157361.52965072336</v>
      </c>
      <c r="AD13" s="7"/>
    </row>
  </sheetData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Машнова Светлана Вячеславовна</cp:lastModifiedBy>
  <cp:lastPrinted>2016-05-19T11:01:51Z</cp:lastPrinted>
  <dcterms:created xsi:type="dcterms:W3CDTF">2015-04-02T08:39:08Z</dcterms:created>
  <dcterms:modified xsi:type="dcterms:W3CDTF">2020-05-20T09:03:36Z</dcterms:modified>
</cp:coreProperties>
</file>